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VANESSA\APORTE ESTATAL\2018\"/>
    </mc:Choice>
  </mc:AlternateContent>
  <bookViews>
    <workbookView xWindow="420" yWindow="975" windowWidth="18795" windowHeight="10275"/>
  </bookViews>
  <sheets>
    <sheet name="Hoja1" sheetId="1" r:id="rId1"/>
  </sheets>
  <definedNames>
    <definedName name="_xlnm.Print_Area" localSheetId="0">Hoja1!$B$1:$U$33</definedName>
  </definedNames>
  <calcPr calcId="162913"/>
</workbook>
</file>

<file path=xl/calcChain.xml><?xml version="1.0" encoding="utf-8"?>
<calcChain xmlns="http://schemas.openxmlformats.org/spreadsheetml/2006/main">
  <c r="D69" i="1" l="1"/>
  <c r="D68" i="1"/>
  <c r="D67" i="1"/>
  <c r="D66" i="1"/>
  <c r="D65" i="1"/>
  <c r="D64" i="1"/>
  <c r="D63" i="1"/>
  <c r="D62" i="1"/>
  <c r="D60" i="1"/>
  <c r="D59" i="1"/>
  <c r="D58" i="1"/>
  <c r="U49" i="1"/>
  <c r="C49" i="1"/>
  <c r="D70" i="1" l="1"/>
  <c r="D29" i="1"/>
  <c r="D28" i="1"/>
  <c r="C12" i="1"/>
  <c r="D49" i="1" s="1"/>
  <c r="D45" i="1" l="1"/>
  <c r="D48" i="1"/>
  <c r="D44" i="1"/>
  <c r="D46" i="1"/>
  <c r="D47" i="1"/>
  <c r="D43" i="1"/>
  <c r="U12" i="1"/>
  <c r="T46" i="1" l="1"/>
  <c r="R46" i="1"/>
  <c r="Q46" i="1"/>
  <c r="G46" i="1"/>
  <c r="S46" i="1"/>
  <c r="F46" i="1"/>
  <c r="E46" i="1"/>
  <c r="N46" i="1"/>
  <c r="U46" i="1" s="1"/>
  <c r="T44" i="1"/>
  <c r="F44" i="1"/>
  <c r="R44" i="1"/>
  <c r="Q44" i="1"/>
  <c r="G44" i="1"/>
  <c r="S44" i="1"/>
  <c r="E44" i="1"/>
  <c r="N44" i="1"/>
  <c r="U44" i="1" s="1"/>
  <c r="R43" i="1"/>
  <c r="S43" i="1"/>
  <c r="G43" i="1"/>
  <c r="N43" i="1"/>
  <c r="F43" i="1"/>
  <c r="T43" i="1"/>
  <c r="Q43" i="1"/>
  <c r="E43" i="1"/>
  <c r="U43" i="1" s="1"/>
  <c r="T48" i="1"/>
  <c r="G48" i="1"/>
  <c r="S48" i="1"/>
  <c r="E48" i="1"/>
  <c r="Q48" i="1"/>
  <c r="F48" i="1"/>
  <c r="R48" i="1"/>
  <c r="N48" i="1"/>
  <c r="U48" i="1" s="1"/>
  <c r="R47" i="1"/>
  <c r="S47" i="1"/>
  <c r="G47" i="1"/>
  <c r="F47" i="1"/>
  <c r="Q47" i="1"/>
  <c r="N47" i="1"/>
  <c r="T47" i="1"/>
  <c r="E47" i="1"/>
  <c r="U47" i="1" s="1"/>
  <c r="R45" i="1"/>
  <c r="G45" i="1"/>
  <c r="S45" i="1"/>
  <c r="N45" i="1"/>
  <c r="E45" i="1"/>
  <c r="T45" i="1"/>
  <c r="Q45" i="1"/>
  <c r="F45" i="1"/>
  <c r="D26" i="1"/>
  <c r="U45" i="1" l="1"/>
  <c r="D27" i="1"/>
  <c r="D23" i="1"/>
  <c r="D22" i="1"/>
  <c r="D21" i="1" l="1"/>
  <c r="D32" i="1"/>
  <c r="D31" i="1"/>
  <c r="D30" i="1"/>
  <c r="D25" i="1" l="1"/>
  <c r="D33" i="1" s="1"/>
  <c r="D12" i="1"/>
  <c r="D11" i="1"/>
  <c r="D10" i="1"/>
  <c r="D9" i="1"/>
  <c r="D8" i="1"/>
  <c r="D7" i="1"/>
  <c r="D6" i="1"/>
  <c r="S8" i="1" l="1"/>
  <c r="R8" i="1"/>
  <c r="T7" i="1"/>
  <c r="R7" i="1"/>
  <c r="T9" i="1"/>
  <c r="R9" i="1"/>
  <c r="T11" i="1"/>
  <c r="R11" i="1"/>
  <c r="S6" i="1"/>
  <c r="R6" i="1"/>
  <c r="S10" i="1"/>
  <c r="R10" i="1"/>
  <c r="G6" i="1"/>
  <c r="G8" i="1"/>
  <c r="G10" i="1"/>
  <c r="F6" i="1"/>
  <c r="N6" i="1"/>
  <c r="T6" i="1"/>
  <c r="G7" i="1"/>
  <c r="Q7" i="1"/>
  <c r="S7" i="1"/>
  <c r="F8" i="1"/>
  <c r="N8" i="1"/>
  <c r="T8" i="1"/>
  <c r="G9" i="1"/>
  <c r="Q9" i="1"/>
  <c r="S9" i="1"/>
  <c r="F10" i="1"/>
  <c r="N10" i="1"/>
  <c r="T10" i="1"/>
  <c r="G11" i="1"/>
  <c r="Q11" i="1"/>
  <c r="S11" i="1"/>
  <c r="Q6" i="1"/>
  <c r="F7" i="1"/>
  <c r="N7" i="1"/>
  <c r="Q8" i="1"/>
  <c r="F9" i="1"/>
  <c r="N9" i="1"/>
  <c r="Q10" i="1"/>
  <c r="F11" i="1"/>
  <c r="N11" i="1"/>
  <c r="E7" i="1" l="1"/>
  <c r="E9" i="1"/>
  <c r="E8" i="1"/>
  <c r="E10" i="1"/>
  <c r="E6" i="1"/>
  <c r="E11" i="1"/>
  <c r="U7" i="1" l="1"/>
  <c r="U11" i="1"/>
  <c r="U10" i="1"/>
  <c r="U6" i="1"/>
  <c r="U9" i="1"/>
  <c r="U8" i="1"/>
</calcChain>
</file>

<file path=xl/comments1.xml><?xml version="1.0" encoding="utf-8"?>
<comments xmlns="http://schemas.openxmlformats.org/spreadsheetml/2006/main">
  <authors>
    <author>WinuE</author>
  </authors>
  <commentList>
    <comment ref="I4" authorId="0" shapeId="0">
      <text>
        <r>
          <rPr>
            <b/>
            <sz val="8"/>
            <color indexed="81"/>
            <rFont val="Tahoma"/>
            <family val="2"/>
          </rPr>
          <t>WinuE:</t>
        </r>
        <r>
          <rPr>
            <sz val="8"/>
            <color indexed="81"/>
            <rFont val="Tahoma"/>
            <family val="2"/>
          </rPr>
          <t xml:space="preserve">
CUENTA APARTE</t>
        </r>
      </text>
    </comment>
    <comment ref="I41" authorId="0" shapeId="0">
      <text>
        <r>
          <rPr>
            <b/>
            <sz val="8"/>
            <color indexed="81"/>
            <rFont val="Tahoma"/>
            <family val="2"/>
          </rPr>
          <t>WinuE:</t>
        </r>
        <r>
          <rPr>
            <sz val="8"/>
            <color indexed="81"/>
            <rFont val="Tahoma"/>
            <family val="2"/>
          </rPr>
          <t xml:space="preserve">
CUENTA APARTE</t>
        </r>
      </text>
    </comment>
  </commentList>
</comments>
</file>

<file path=xl/sharedStrings.xml><?xml version="1.0" encoding="utf-8"?>
<sst xmlns="http://schemas.openxmlformats.org/spreadsheetml/2006/main" count="85" uniqueCount="42">
  <si>
    <t>ESTABLECIMIENTOS</t>
  </si>
  <si>
    <t>POBLACION PERCAPITA</t>
  </si>
  <si>
    <t>Percapita base 1150503006001000</t>
  </si>
  <si>
    <t xml:space="preserve"> REAJUSTE PERCAPITA BASE                     (4,5%SOBRE EL 80%DEL ASIGNADO POR MES)</t>
  </si>
  <si>
    <t xml:space="preserve"> ASIGNACION DESEMPEÑO DIFICIL 1150503006002000</t>
  </si>
  <si>
    <t xml:space="preserve"> ASIGNACION DESEMPEÑO DIFICIL SAPU</t>
  </si>
  <si>
    <t>INTEGRACION DIF. SBMN LEY 19.813 1150503006002000</t>
  </si>
  <si>
    <t>DES. ADELANTO RETIRO VOLUNTARIO LEY Nº 20157</t>
  </si>
  <si>
    <t>TECNICOS  (TENS)</t>
  </si>
  <si>
    <t>OPORTUNIDAD DE LOS CHOFERES</t>
  </si>
  <si>
    <t xml:space="preserve">DESEMPEÑO COLECTIVO COMP.FIJO </t>
  </si>
  <si>
    <t xml:space="preserve">DESEMPEÑO COLECTIVO COMP.  VARIABLE </t>
  </si>
  <si>
    <t xml:space="preserve">REAJUSTE DESEMPEÑO COLECTIVO COMP. VARIABLE (1,5%) </t>
  </si>
  <si>
    <t>CABRERO</t>
  </si>
  <si>
    <t>MONTE AGUILA</t>
  </si>
  <si>
    <t>QUINEL</t>
  </si>
  <si>
    <t>COLICHEU</t>
  </si>
  <si>
    <t>CHARRUA</t>
  </si>
  <si>
    <t>CHILLANCITO</t>
  </si>
  <si>
    <t>TOTAL</t>
  </si>
  <si>
    <t>PERCAPITA BASE</t>
  </si>
  <si>
    <t>ASIG.DESEMPEÑO</t>
  </si>
  <si>
    <t>INTEGRACION DIF</t>
  </si>
  <si>
    <t>OPORTUNIDAD CHOFERES</t>
  </si>
  <si>
    <t>REM TENS</t>
  </si>
  <si>
    <t>D.COLECTIVO FIJO TRIMESTRAL</t>
  </si>
  <si>
    <t>D.COLECTIVO VARIABLE TRIMESTRAL</t>
  </si>
  <si>
    <t>DESCUENTO RETI</t>
  </si>
  <si>
    <t>TOTAL TRANSFERENCIAS  $</t>
  </si>
  <si>
    <t>SAPU ADDF</t>
  </si>
  <si>
    <t>JEFE DE FINANZAS</t>
  </si>
  <si>
    <t>DES. ADELANTO RETIRO VOLUNTARIO LEY Nº 20.589</t>
  </si>
  <si>
    <t>DES. RETIRO LEY 20.157</t>
  </si>
  <si>
    <t>TOTAL PERCAPITA</t>
  </si>
  <si>
    <t>REAJUSTE SAPU ADDF</t>
  </si>
  <si>
    <t>REAJUSTE DESEMPEÑO COLECTIVO FIJO</t>
  </si>
  <si>
    <t>TANS A CATEGORIA C</t>
  </si>
  <si>
    <t>CONDUSCTORES DIFERENCIA POR CAMBIO DE NIVEL</t>
  </si>
  <si>
    <t>CONDUCTORES DIFERENCIA POR CAMBIOS</t>
  </si>
  <si>
    <t>ISABEL MONSALVE MONSALVE</t>
  </si>
  <si>
    <t>DISTRIBUCION PERCAPITA POR ESTABLECIMIENTO MES DE ABRIL 2018</t>
  </si>
  <si>
    <t>MARZO Y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</si>
</sst>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.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6"/>
      <name val="Times New Roman"/>
      <family val="1"/>
    </font>
    <font>
      <sz val="6"/>
      <name val="Arial"/>
      <family val="2"/>
    </font>
    <font>
      <sz val="6"/>
      <color indexed="8"/>
      <name val="Arial"/>
      <family val="2"/>
    </font>
    <font>
      <sz val="5"/>
      <color indexed="8"/>
      <name val="Arial"/>
      <family val="2"/>
    </font>
    <font>
      <sz val="7"/>
      <color indexed="8"/>
      <name val="Arial"/>
      <family val="2"/>
    </font>
    <font>
      <sz val="8"/>
      <color indexed="8"/>
      <name val="Arial"/>
      <family val="2"/>
    </font>
    <font>
      <b/>
      <sz val="10"/>
      <name val="Times New Roman"/>
      <family val="1"/>
    </font>
    <font>
      <b/>
      <sz val="12"/>
      <name val="Times New Roman"/>
      <family val="1"/>
    </font>
    <font>
      <sz val="8"/>
      <name val="Arial"/>
      <family val="2"/>
    </font>
    <font>
      <b/>
      <sz val="10"/>
      <color indexed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9" fillId="0" borderId="2" xfId="0" applyFont="1" applyBorder="1" applyAlignment="1">
      <alignment vertical="top" wrapText="1"/>
    </xf>
    <xf numFmtId="3" fontId="10" fillId="0" borderId="2" xfId="0" applyNumberFormat="1" applyFont="1" applyBorder="1" applyAlignment="1">
      <alignment horizontal="right" vertical="top" wrapText="1"/>
    </xf>
    <xf numFmtId="164" fontId="11" fillId="0" borderId="2" xfId="0" applyNumberFormat="1" applyFont="1" applyBorder="1"/>
    <xf numFmtId="3" fontId="0" fillId="2" borderId="2" xfId="0" applyNumberFormat="1" applyFill="1" applyBorder="1"/>
    <xf numFmtId="3" fontId="0" fillId="0" borderId="2" xfId="0" applyNumberFormat="1" applyFill="1" applyBorder="1"/>
    <xf numFmtId="3" fontId="0" fillId="0" borderId="2" xfId="0" applyNumberFormat="1" applyBorder="1"/>
    <xf numFmtId="3" fontId="0" fillId="0" borderId="0" xfId="0" applyNumberFormat="1"/>
    <xf numFmtId="0" fontId="10" fillId="0" borderId="2" xfId="0" applyFont="1" applyBorder="1" applyAlignment="1">
      <alignment vertical="top" wrapText="1"/>
    </xf>
    <xf numFmtId="0" fontId="0" fillId="0" borderId="2" xfId="0" applyBorder="1"/>
    <xf numFmtId="3" fontId="12" fillId="3" borderId="2" xfId="1" applyNumberFormat="1" applyFont="1" applyFill="1" applyBorder="1" applyAlignment="1" applyProtection="1">
      <alignment horizontal="right"/>
    </xf>
    <xf numFmtId="3" fontId="2" fillId="0" borderId="0" xfId="0" applyNumberFormat="1" applyFont="1"/>
    <xf numFmtId="0" fontId="2" fillId="0" borderId="0" xfId="0" applyFont="1"/>
    <xf numFmtId="0" fontId="14" fillId="0" borderId="6" xfId="0" applyFont="1" applyBorder="1" applyAlignment="1">
      <alignment horizontal="left"/>
    </xf>
    <xf numFmtId="0" fontId="14" fillId="0" borderId="7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/>
    <xf numFmtId="4" fontId="0" fillId="2" borderId="2" xfId="0" applyNumberFormat="1" applyFill="1" applyBorder="1"/>
    <xf numFmtId="0" fontId="2" fillId="0" borderId="0" xfId="0" applyFont="1" applyAlignment="1">
      <alignment horizontal="center"/>
    </xf>
    <xf numFmtId="3" fontId="0" fillId="0" borderId="6" xfId="0" applyNumberFormat="1" applyBorder="1" applyAlignment="1">
      <alignment horizontal="center"/>
    </xf>
    <xf numFmtId="3" fontId="0" fillId="0" borderId="7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15" fillId="0" borderId="4" xfId="0" applyFont="1" applyBorder="1" applyAlignment="1">
      <alignment horizontal="center"/>
    </xf>
    <xf numFmtId="3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14" fillId="0" borderId="2" xfId="0" applyFont="1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11" fillId="0" borderId="2" xfId="0" applyFont="1" applyBorder="1" applyAlignment="1">
      <alignment horizontal="left"/>
    </xf>
    <xf numFmtId="3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3" fillId="0" borderId="0" xfId="0" applyFont="1" applyAlignment="1">
      <alignment horizontal="right"/>
    </xf>
    <xf numFmtId="3" fontId="0" fillId="0" borderId="8" xfId="0" applyNumberFormat="1" applyBorder="1" applyAlignment="1">
      <alignment horizont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AA71"/>
  <sheetViews>
    <sheetView tabSelected="1" workbookViewId="0">
      <selection sqref="A1:XFD2"/>
    </sheetView>
  </sheetViews>
  <sheetFormatPr baseColWidth="10" defaultRowHeight="15" x14ac:dyDescent="0.25"/>
  <cols>
    <col min="2" max="2" width="14.85546875" customWidth="1"/>
    <col min="3" max="3" width="17.7109375" bestFit="1" customWidth="1"/>
    <col min="5" max="5" width="18.85546875" customWidth="1"/>
    <col min="8" max="8" width="11.42578125" style="17"/>
    <col min="9" max="9" width="12.140625" customWidth="1"/>
  </cols>
  <sheetData>
    <row r="1" spans="2:27" x14ac:dyDescent="0.25">
      <c r="C1" s="39" t="s">
        <v>40</v>
      </c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16"/>
      <c r="V1" s="15"/>
    </row>
    <row r="2" spans="2:27" x14ac:dyDescent="0.25"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16"/>
      <c r="V2" s="15"/>
    </row>
    <row r="4" spans="2:27" ht="15" customHeight="1" x14ac:dyDescent="0.25">
      <c r="B4" s="40" t="s">
        <v>0</v>
      </c>
      <c r="C4" s="40" t="s">
        <v>1</v>
      </c>
      <c r="D4" s="42"/>
      <c r="E4" s="44" t="s">
        <v>2</v>
      </c>
      <c r="F4" s="36" t="s">
        <v>3</v>
      </c>
      <c r="G4" s="46" t="s">
        <v>4</v>
      </c>
      <c r="H4" s="46" t="s">
        <v>37</v>
      </c>
      <c r="I4" s="36" t="s">
        <v>9</v>
      </c>
      <c r="J4" s="36" t="s">
        <v>31</v>
      </c>
      <c r="K4" s="36" t="s">
        <v>7</v>
      </c>
      <c r="L4" s="46" t="s">
        <v>6</v>
      </c>
      <c r="M4" s="48" t="s">
        <v>36</v>
      </c>
      <c r="N4" s="48" t="s">
        <v>8</v>
      </c>
      <c r="O4" s="50" t="s">
        <v>5</v>
      </c>
      <c r="P4" s="50" t="s">
        <v>34</v>
      </c>
      <c r="Q4" s="36" t="s">
        <v>10</v>
      </c>
      <c r="R4" s="36" t="s">
        <v>35</v>
      </c>
      <c r="S4" s="36" t="s">
        <v>11</v>
      </c>
      <c r="T4" s="36" t="s">
        <v>12</v>
      </c>
      <c r="U4" s="38" t="s">
        <v>33</v>
      </c>
    </row>
    <row r="5" spans="2:27" ht="18" customHeight="1" x14ac:dyDescent="0.25">
      <c r="B5" s="41"/>
      <c r="C5" s="41"/>
      <c r="D5" s="43"/>
      <c r="E5" s="45"/>
      <c r="F5" s="37"/>
      <c r="G5" s="47"/>
      <c r="H5" s="47"/>
      <c r="I5" s="37"/>
      <c r="J5" s="37"/>
      <c r="K5" s="37"/>
      <c r="L5" s="47"/>
      <c r="M5" s="49"/>
      <c r="N5" s="49"/>
      <c r="O5" s="51"/>
      <c r="P5" s="51"/>
      <c r="Q5" s="37"/>
      <c r="R5" s="37"/>
      <c r="S5" s="37"/>
      <c r="T5" s="37"/>
      <c r="U5" s="38"/>
    </row>
    <row r="6" spans="2:27" ht="15.75" x14ac:dyDescent="0.25">
      <c r="B6" s="1" t="s">
        <v>13</v>
      </c>
      <c r="C6" s="2">
        <v>17398</v>
      </c>
      <c r="D6" s="3">
        <f t="shared" ref="D6:D12" si="0">C6/$C$12</f>
        <v>0.62639063906390635</v>
      </c>
      <c r="E6" s="18">
        <f t="shared" ref="E6:E11" si="1">$E$12*D6</f>
        <v>133971510.96792078</v>
      </c>
      <c r="F6" s="4">
        <f>F12*D6</f>
        <v>0</v>
      </c>
      <c r="G6" s="4">
        <f t="shared" ref="G6:G11" si="2">$G$12*D6</f>
        <v>6915712.203492349</v>
      </c>
      <c r="H6" s="4"/>
      <c r="I6" s="6"/>
      <c r="J6" s="6"/>
      <c r="K6" s="6"/>
      <c r="L6" s="5"/>
      <c r="M6" s="5"/>
      <c r="N6" s="5">
        <f t="shared" ref="N6:N11" si="3">$N$12*D6</f>
        <v>964639.70498649857</v>
      </c>
      <c r="O6" s="5"/>
      <c r="P6" s="5"/>
      <c r="Q6" s="5">
        <f t="shared" ref="Q6:Q11" si="4">Q$12*D6</f>
        <v>24206773.540810078</v>
      </c>
      <c r="R6" s="5">
        <f>D6*R12</f>
        <v>0</v>
      </c>
      <c r="S6" s="5">
        <f t="shared" ref="S6:S11" si="5">S$12*D6</f>
        <v>27967052.295877587</v>
      </c>
      <c r="T6" s="5">
        <f t="shared" ref="T6:T11" si="6">T$12*D6</f>
        <v>0</v>
      </c>
      <c r="U6" s="5">
        <f t="shared" ref="U6:U12" si="7">SUM(E6:T6)</f>
        <v>194025688.71308729</v>
      </c>
      <c r="Y6" s="7"/>
    </row>
    <row r="7" spans="2:27" ht="15.75" x14ac:dyDescent="0.25">
      <c r="B7" s="1" t="s">
        <v>14</v>
      </c>
      <c r="C7" s="2">
        <v>7602</v>
      </c>
      <c r="D7" s="3">
        <f t="shared" si="0"/>
        <v>0.27369936993699368</v>
      </c>
      <c r="E7" s="18">
        <f t="shared" si="1"/>
        <v>58538419.725148506</v>
      </c>
      <c r="F7" s="4">
        <f>F12*D7</f>
        <v>0</v>
      </c>
      <c r="G7" s="4">
        <f t="shared" si="2"/>
        <v>3021798.1475427542</v>
      </c>
      <c r="H7" s="4"/>
      <c r="I7" s="6"/>
      <c r="J7" s="6"/>
      <c r="K7" s="6"/>
      <c r="L7" s="5"/>
      <c r="M7" s="5"/>
      <c r="N7" s="5">
        <f t="shared" si="3"/>
        <v>421496.20860486047</v>
      </c>
      <c r="O7" s="5"/>
      <c r="P7" s="5"/>
      <c r="Q7" s="5">
        <f t="shared" si="4"/>
        <v>10577071.643708371</v>
      </c>
      <c r="R7" s="5">
        <f>D7*R12</f>
        <v>0</v>
      </c>
      <c r="S7" s="5">
        <f t="shared" si="5"/>
        <v>12220113.320684068</v>
      </c>
      <c r="T7" s="5">
        <f t="shared" si="6"/>
        <v>0</v>
      </c>
      <c r="U7" s="5">
        <f t="shared" si="7"/>
        <v>84778899.04568857</v>
      </c>
      <c r="Y7" s="7"/>
    </row>
    <row r="8" spans="2:27" ht="15.75" x14ac:dyDescent="0.25">
      <c r="B8" s="1" t="s">
        <v>15</v>
      </c>
      <c r="C8" s="2">
        <v>275</v>
      </c>
      <c r="D8" s="3">
        <f t="shared" si="0"/>
        <v>9.9009900990099011E-3</v>
      </c>
      <c r="E8" s="18">
        <f t="shared" si="1"/>
        <v>2117609.2376237623</v>
      </c>
      <c r="F8" s="4">
        <f>F12*D8</f>
        <v>0</v>
      </c>
      <c r="G8" s="4">
        <f t="shared" si="2"/>
        <v>109312.61386138614</v>
      </c>
      <c r="H8" s="4"/>
      <c r="I8" s="6"/>
      <c r="J8" s="6"/>
      <c r="K8" s="6"/>
      <c r="L8" s="5"/>
      <c r="M8" s="5"/>
      <c r="N8" s="5">
        <f t="shared" si="3"/>
        <v>15247.495049504951</v>
      </c>
      <c r="O8" s="5"/>
      <c r="P8" s="5"/>
      <c r="Q8" s="5">
        <f t="shared" si="4"/>
        <v>382622.29702970298</v>
      </c>
      <c r="R8" s="5">
        <f>D8*R12</f>
        <v>0</v>
      </c>
      <c r="S8" s="5">
        <f t="shared" si="5"/>
        <v>442058.82178217825</v>
      </c>
      <c r="T8" s="5">
        <f t="shared" si="6"/>
        <v>0</v>
      </c>
      <c r="U8" s="5">
        <f t="shared" si="7"/>
        <v>3066850.4653465347</v>
      </c>
      <c r="Y8" s="7"/>
    </row>
    <row r="9" spans="2:27" ht="15.75" x14ac:dyDescent="0.25">
      <c r="B9" s="1" t="s">
        <v>16</v>
      </c>
      <c r="C9" s="2">
        <v>652</v>
      </c>
      <c r="D9" s="3">
        <f t="shared" si="0"/>
        <v>2.3474347434743473E-2</v>
      </c>
      <c r="E9" s="18">
        <f t="shared" si="1"/>
        <v>5020658.992475247</v>
      </c>
      <c r="F9" s="4">
        <f>F12*D9</f>
        <v>0</v>
      </c>
      <c r="G9" s="4">
        <f t="shared" si="2"/>
        <v>259170.26995499549</v>
      </c>
      <c r="H9" s="4"/>
      <c r="I9" s="6"/>
      <c r="J9" s="6"/>
      <c r="K9" s="6"/>
      <c r="L9" s="5"/>
      <c r="M9" s="5"/>
      <c r="N9" s="5">
        <f t="shared" si="3"/>
        <v>36150.424626462642</v>
      </c>
      <c r="O9" s="5"/>
      <c r="P9" s="5"/>
      <c r="Q9" s="5">
        <f t="shared" si="4"/>
        <v>907162.68241224124</v>
      </c>
      <c r="R9" s="5">
        <f>D9*R12</f>
        <v>0</v>
      </c>
      <c r="S9" s="5">
        <f t="shared" si="5"/>
        <v>1048081.279279928</v>
      </c>
      <c r="T9" s="5">
        <f t="shared" si="6"/>
        <v>0</v>
      </c>
      <c r="U9" s="5">
        <f t="shared" si="7"/>
        <v>7271223.6487488747</v>
      </c>
      <c r="Y9" s="7"/>
    </row>
    <row r="10" spans="2:27" ht="15.75" x14ac:dyDescent="0.25">
      <c r="B10" s="1" t="s">
        <v>17</v>
      </c>
      <c r="C10" s="2">
        <v>1012</v>
      </c>
      <c r="D10" s="3">
        <f t="shared" si="0"/>
        <v>3.6435643564356433E-2</v>
      </c>
      <c r="E10" s="18">
        <f t="shared" si="1"/>
        <v>7792801.9944554446</v>
      </c>
      <c r="F10" s="4">
        <f>F12*D10</f>
        <v>0</v>
      </c>
      <c r="G10" s="4">
        <f t="shared" si="2"/>
        <v>402270.41900990094</v>
      </c>
      <c r="H10" s="4"/>
      <c r="I10" s="6"/>
      <c r="J10" s="6"/>
      <c r="K10" s="6"/>
      <c r="L10" s="5"/>
      <c r="M10" s="5"/>
      <c r="N10" s="5">
        <f t="shared" si="3"/>
        <v>56110.781782178216</v>
      </c>
      <c r="O10" s="5"/>
      <c r="P10" s="5"/>
      <c r="Q10" s="5">
        <f t="shared" si="4"/>
        <v>1408050.0530693068</v>
      </c>
      <c r="R10" s="5">
        <f>D10*R12</f>
        <v>0</v>
      </c>
      <c r="S10" s="5">
        <f t="shared" si="5"/>
        <v>1626776.4641584158</v>
      </c>
      <c r="T10" s="5">
        <f t="shared" si="6"/>
        <v>0</v>
      </c>
      <c r="U10" s="5">
        <f t="shared" si="7"/>
        <v>11286009.712475246</v>
      </c>
      <c r="Y10" s="7"/>
    </row>
    <row r="11" spans="2:27" ht="15.75" x14ac:dyDescent="0.25">
      <c r="B11" s="1" t="s">
        <v>18</v>
      </c>
      <c r="C11" s="2">
        <v>836</v>
      </c>
      <c r="D11" s="3">
        <f t="shared" si="0"/>
        <v>3.0099009900990098E-2</v>
      </c>
      <c r="E11" s="18">
        <f t="shared" si="1"/>
        <v>6437532.082376237</v>
      </c>
      <c r="F11" s="4">
        <f>F12*D11</f>
        <v>0</v>
      </c>
      <c r="G11" s="4">
        <f t="shared" si="2"/>
        <v>332310.34613861382</v>
      </c>
      <c r="H11" s="4"/>
      <c r="I11" s="6"/>
      <c r="J11" s="6"/>
      <c r="K11" s="6"/>
      <c r="L11" s="5"/>
      <c r="M11" s="5"/>
      <c r="N11" s="5">
        <f t="shared" si="3"/>
        <v>46352.384950495049</v>
      </c>
      <c r="O11" s="5"/>
      <c r="P11" s="5"/>
      <c r="Q11" s="5">
        <f t="shared" si="4"/>
        <v>1163171.7829702969</v>
      </c>
      <c r="R11" s="5">
        <f>D11*R12</f>
        <v>0</v>
      </c>
      <c r="S11" s="5">
        <f t="shared" si="5"/>
        <v>1343858.8182178217</v>
      </c>
      <c r="T11" s="5">
        <f t="shared" si="6"/>
        <v>0</v>
      </c>
      <c r="U11" s="5">
        <f t="shared" si="7"/>
        <v>9323225.4146534652</v>
      </c>
      <c r="Y11" s="7"/>
    </row>
    <row r="12" spans="2:27" ht="15.75" x14ac:dyDescent="0.25">
      <c r="B12" s="8" t="s">
        <v>19</v>
      </c>
      <c r="C12" s="2">
        <f>SUM(C6:C11)</f>
        <v>27775</v>
      </c>
      <c r="D12" s="9">
        <f t="shared" si="0"/>
        <v>1</v>
      </c>
      <c r="E12" s="10">
        <v>213878533</v>
      </c>
      <c r="F12" s="10">
        <v>0</v>
      </c>
      <c r="G12" s="10">
        <v>11040574</v>
      </c>
      <c r="H12" s="10">
        <v>0</v>
      </c>
      <c r="I12" s="10">
        <v>899040</v>
      </c>
      <c r="J12" s="10">
        <v>-1825608</v>
      </c>
      <c r="K12" s="10">
        <v>-1109430</v>
      </c>
      <c r="L12" s="10">
        <v>63868</v>
      </c>
      <c r="M12" s="10">
        <v>1063136</v>
      </c>
      <c r="N12" s="10">
        <v>1539997</v>
      </c>
      <c r="O12" s="10"/>
      <c r="P12" s="10">
        <v>1465269</v>
      </c>
      <c r="Q12" s="10">
        <v>38644852</v>
      </c>
      <c r="R12" s="10"/>
      <c r="S12" s="10">
        <v>44647941</v>
      </c>
      <c r="T12" s="10"/>
      <c r="U12" s="5">
        <f t="shared" si="7"/>
        <v>310308172</v>
      </c>
      <c r="Y12" s="7"/>
      <c r="AA12" s="7"/>
    </row>
    <row r="13" spans="2:27" x14ac:dyDescent="0.25">
      <c r="C13" s="7"/>
      <c r="E13" s="7"/>
      <c r="F13" s="7"/>
      <c r="G13" s="7"/>
      <c r="H13" s="7"/>
      <c r="I13" s="7"/>
      <c r="J13" s="35" t="s">
        <v>41</v>
      </c>
      <c r="K13" s="35"/>
      <c r="L13" s="7"/>
      <c r="M13" s="7"/>
      <c r="N13" s="7"/>
      <c r="O13" s="7"/>
      <c r="P13" s="7"/>
      <c r="T13" s="7"/>
      <c r="U13" s="7"/>
      <c r="V13" s="7"/>
      <c r="W13" s="7"/>
      <c r="X13" s="7"/>
      <c r="Y13" s="7"/>
    </row>
    <row r="14" spans="2:27" x14ac:dyDescent="0.25">
      <c r="B14" s="34"/>
      <c r="C14" s="34"/>
      <c r="D14" s="34"/>
      <c r="E14" s="11"/>
      <c r="F14" s="11"/>
      <c r="U14" s="7"/>
      <c r="V14" s="7"/>
      <c r="W14" s="7"/>
      <c r="X14" s="7"/>
      <c r="Y14" s="7"/>
      <c r="Z14" s="7"/>
    </row>
    <row r="15" spans="2:27" x14ac:dyDescent="0.25">
      <c r="B15" s="34"/>
      <c r="C15" s="34"/>
      <c r="D15" s="34"/>
      <c r="E15" s="7"/>
      <c r="F15" s="7"/>
    </row>
    <row r="16" spans="2:27" x14ac:dyDescent="0.25">
      <c r="B16" s="34"/>
      <c r="C16" s="34"/>
      <c r="D16" s="34"/>
      <c r="E16" s="7"/>
    </row>
    <row r="17" spans="2:27" x14ac:dyDescent="0.25">
      <c r="B17" s="34"/>
      <c r="C17" s="34"/>
      <c r="D17" s="34"/>
      <c r="E17" s="7"/>
      <c r="AA17" s="7"/>
    </row>
    <row r="18" spans="2:27" x14ac:dyDescent="0.25">
      <c r="B18" s="34"/>
      <c r="C18" s="34"/>
      <c r="D18" s="34"/>
    </row>
    <row r="20" spans="2:27" x14ac:dyDescent="0.25">
      <c r="B20" s="12"/>
      <c r="J20" s="17"/>
      <c r="K20" s="17"/>
      <c r="L20" s="17"/>
    </row>
    <row r="21" spans="2:27" x14ac:dyDescent="0.25">
      <c r="B21" s="26" t="s">
        <v>20</v>
      </c>
      <c r="C21" s="26"/>
      <c r="D21" s="30">
        <f>E12</f>
        <v>213878533</v>
      </c>
      <c r="E21" s="31"/>
      <c r="J21" s="17"/>
      <c r="K21" s="17"/>
      <c r="L21" s="17"/>
    </row>
    <row r="22" spans="2:27" x14ac:dyDescent="0.25">
      <c r="B22" s="26" t="s">
        <v>21</v>
      </c>
      <c r="C22" s="26"/>
      <c r="D22" s="30">
        <f>G12</f>
        <v>11040574</v>
      </c>
      <c r="E22" s="31"/>
      <c r="J22" s="17"/>
      <c r="K22" s="17"/>
      <c r="L22" s="17"/>
    </row>
    <row r="23" spans="2:27" x14ac:dyDescent="0.25">
      <c r="B23" s="26" t="s">
        <v>23</v>
      </c>
      <c r="C23" s="26"/>
      <c r="D23" s="30">
        <f>I12</f>
        <v>899040</v>
      </c>
      <c r="E23" s="31"/>
      <c r="I23" s="17"/>
      <c r="J23" s="17"/>
      <c r="K23" s="17"/>
      <c r="L23" s="17"/>
    </row>
    <row r="24" spans="2:27" s="17" customFormat="1" x14ac:dyDescent="0.25">
      <c r="B24" s="32" t="s">
        <v>38</v>
      </c>
      <c r="C24" s="33"/>
      <c r="D24" s="20"/>
      <c r="E24" s="21"/>
    </row>
    <row r="25" spans="2:27" x14ac:dyDescent="0.25">
      <c r="B25" s="26" t="s">
        <v>27</v>
      </c>
      <c r="C25" s="26"/>
      <c r="D25" s="30">
        <f>K12</f>
        <v>-1109430</v>
      </c>
      <c r="E25" s="31"/>
      <c r="I25" s="17"/>
      <c r="J25" s="17"/>
      <c r="K25" s="17"/>
      <c r="L25" s="17"/>
    </row>
    <row r="26" spans="2:27" x14ac:dyDescent="0.25">
      <c r="B26" s="29" t="s">
        <v>32</v>
      </c>
      <c r="C26" s="26"/>
      <c r="D26" s="30">
        <f>J12</f>
        <v>-1825608</v>
      </c>
      <c r="E26" s="31"/>
      <c r="I26" s="17"/>
      <c r="J26" s="17"/>
      <c r="K26" s="17"/>
      <c r="L26" s="17"/>
    </row>
    <row r="27" spans="2:27" x14ac:dyDescent="0.25">
      <c r="B27" s="26" t="s">
        <v>22</v>
      </c>
      <c r="C27" s="26"/>
      <c r="D27" s="30">
        <f>L12</f>
        <v>63868</v>
      </c>
      <c r="E27" s="31"/>
      <c r="I27" s="17"/>
      <c r="J27" s="17"/>
      <c r="K27" s="17"/>
      <c r="L27" s="17"/>
    </row>
    <row r="28" spans="2:27" s="17" customFormat="1" x14ac:dyDescent="0.25">
      <c r="B28" s="32" t="s">
        <v>36</v>
      </c>
      <c r="C28" s="33"/>
      <c r="D28" s="20">
        <f>M12</f>
        <v>1063136</v>
      </c>
      <c r="E28" s="21"/>
    </row>
    <row r="29" spans="2:27" x14ac:dyDescent="0.25">
      <c r="B29" s="26" t="s">
        <v>24</v>
      </c>
      <c r="C29" s="26"/>
      <c r="D29" s="20">
        <f>N12</f>
        <v>1539997</v>
      </c>
      <c r="E29" s="22"/>
      <c r="I29" s="17"/>
      <c r="J29" s="17"/>
      <c r="K29" s="17"/>
      <c r="L29" s="17"/>
      <c r="Q29" s="27" t="s">
        <v>39</v>
      </c>
      <c r="R29" s="27"/>
      <c r="S29" s="27"/>
    </row>
    <row r="30" spans="2:27" x14ac:dyDescent="0.25">
      <c r="B30" s="26" t="s">
        <v>29</v>
      </c>
      <c r="C30" s="26"/>
      <c r="D30" s="20">
        <f>O12+P12</f>
        <v>1465269</v>
      </c>
      <c r="E30" s="22"/>
      <c r="I30" s="17"/>
      <c r="J30" s="17"/>
      <c r="K30" s="17"/>
      <c r="L30" s="17"/>
      <c r="Q30" s="28" t="s">
        <v>30</v>
      </c>
      <c r="R30" s="28"/>
      <c r="S30" s="28"/>
    </row>
    <row r="31" spans="2:27" x14ac:dyDescent="0.25">
      <c r="B31" s="13" t="s">
        <v>25</v>
      </c>
      <c r="C31" s="14"/>
      <c r="D31" s="20">
        <f>Q12+R12</f>
        <v>38644852</v>
      </c>
      <c r="E31" s="21"/>
      <c r="I31" s="17"/>
      <c r="J31" s="17"/>
      <c r="K31" s="17"/>
      <c r="L31" s="17"/>
    </row>
    <row r="32" spans="2:27" x14ac:dyDescent="0.25">
      <c r="B32" s="13" t="s">
        <v>26</v>
      </c>
      <c r="C32" s="14"/>
      <c r="D32" s="20">
        <f>S12+T12</f>
        <v>44647941</v>
      </c>
      <c r="E32" s="22"/>
      <c r="I32" s="17"/>
      <c r="J32" s="17"/>
      <c r="K32" s="17"/>
      <c r="L32" s="17"/>
    </row>
    <row r="33" spans="2:21" ht="15.75" thickBot="1" x14ac:dyDescent="0.3">
      <c r="B33" s="23" t="s">
        <v>28</v>
      </c>
      <c r="C33" s="23"/>
      <c r="D33" s="24">
        <f>SUM(D21:E32)</f>
        <v>310308172</v>
      </c>
      <c r="E33" s="25"/>
      <c r="I33" s="17"/>
      <c r="J33" s="17"/>
      <c r="K33" s="17"/>
      <c r="L33" s="17"/>
    </row>
    <row r="34" spans="2:21" ht="15.75" thickTop="1" x14ac:dyDescent="0.25"/>
    <row r="38" spans="2:21" ht="16.5" customHeight="1" x14ac:dyDescent="0.25">
      <c r="B38" s="17"/>
      <c r="C38" s="39" t="s">
        <v>40</v>
      </c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19"/>
    </row>
    <row r="39" spans="2:21" x14ac:dyDescent="0.25">
      <c r="B39" s="17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19"/>
    </row>
    <row r="40" spans="2:21" x14ac:dyDescent="0.25">
      <c r="B40" s="17"/>
      <c r="C40" s="17"/>
      <c r="D40" s="17"/>
      <c r="E40" s="17"/>
      <c r="F40" s="17"/>
      <c r="G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</row>
    <row r="41" spans="2:21" x14ac:dyDescent="0.25">
      <c r="B41" s="40" t="s">
        <v>0</v>
      </c>
      <c r="C41" s="40" t="s">
        <v>1</v>
      </c>
      <c r="D41" s="42"/>
      <c r="E41" s="44" t="s">
        <v>2</v>
      </c>
      <c r="F41" s="36" t="s">
        <v>3</v>
      </c>
      <c r="G41" s="46" t="s">
        <v>4</v>
      </c>
      <c r="H41" s="46" t="s">
        <v>37</v>
      </c>
      <c r="I41" s="36" t="s">
        <v>9</v>
      </c>
      <c r="J41" s="36" t="s">
        <v>31</v>
      </c>
      <c r="K41" s="36" t="s">
        <v>7</v>
      </c>
      <c r="L41" s="46" t="s">
        <v>6</v>
      </c>
      <c r="M41" s="48" t="s">
        <v>36</v>
      </c>
      <c r="N41" s="48" t="s">
        <v>8</v>
      </c>
      <c r="O41" s="50" t="s">
        <v>5</v>
      </c>
      <c r="P41" s="50" t="s">
        <v>34</v>
      </c>
      <c r="Q41" s="36" t="s">
        <v>10</v>
      </c>
      <c r="R41" s="36" t="s">
        <v>35</v>
      </c>
      <c r="S41" s="36" t="s">
        <v>11</v>
      </c>
      <c r="T41" s="36" t="s">
        <v>12</v>
      </c>
      <c r="U41" s="38" t="s">
        <v>33</v>
      </c>
    </row>
    <row r="42" spans="2:21" x14ac:dyDescent="0.25">
      <c r="B42" s="41"/>
      <c r="C42" s="41"/>
      <c r="D42" s="43"/>
      <c r="E42" s="45"/>
      <c r="F42" s="37"/>
      <c r="G42" s="47"/>
      <c r="H42" s="47"/>
      <c r="I42" s="37"/>
      <c r="J42" s="37"/>
      <c r="K42" s="37"/>
      <c r="L42" s="47"/>
      <c r="M42" s="49"/>
      <c r="N42" s="49"/>
      <c r="O42" s="51"/>
      <c r="P42" s="51"/>
      <c r="Q42" s="37"/>
      <c r="R42" s="37"/>
      <c r="S42" s="37"/>
      <c r="T42" s="37"/>
      <c r="U42" s="38"/>
    </row>
    <row r="43" spans="2:21" ht="15.75" x14ac:dyDescent="0.25">
      <c r="B43" s="1" t="s">
        <v>13</v>
      </c>
      <c r="C43" s="2">
        <v>17398</v>
      </c>
      <c r="D43" s="3">
        <f t="shared" ref="D43:D49" si="8">C43/$C$12</f>
        <v>0.62639063906390635</v>
      </c>
      <c r="E43" s="18">
        <f t="shared" ref="E43:E48" si="9">$E$12*D43</f>
        <v>133971510.96792078</v>
      </c>
      <c r="F43" s="4">
        <f>F49*D43</f>
        <v>0</v>
      </c>
      <c r="G43" s="4">
        <f t="shared" ref="G43:G48" si="10">$G$12*D43</f>
        <v>6915712.203492349</v>
      </c>
      <c r="H43" s="4"/>
      <c r="I43" s="6"/>
      <c r="J43" s="6"/>
      <c r="K43" s="6"/>
      <c r="L43" s="5"/>
      <c r="M43" s="5"/>
      <c r="N43" s="5">
        <f t="shared" ref="N43:N48" si="11">$N$12*D43</f>
        <v>964639.70498649857</v>
      </c>
      <c r="O43" s="5"/>
      <c r="P43" s="5"/>
      <c r="Q43" s="5">
        <f t="shared" ref="Q43:Q48" si="12">Q$12*D43</f>
        <v>24206773.540810078</v>
      </c>
      <c r="R43" s="5">
        <f>D43*R49</f>
        <v>0</v>
      </c>
      <c r="S43" s="5">
        <f t="shared" ref="S43:S48" si="13">S$12*D43</f>
        <v>27967052.295877587</v>
      </c>
      <c r="T43" s="5">
        <f t="shared" ref="T43:T48" si="14">T$12*D43</f>
        <v>0</v>
      </c>
      <c r="U43" s="5">
        <f t="shared" ref="U43:U49" si="15">SUM(E43:T43)</f>
        <v>194025688.71308729</v>
      </c>
    </row>
    <row r="44" spans="2:21" ht="15.75" x14ac:dyDescent="0.25">
      <c r="B44" s="1" t="s">
        <v>14</v>
      </c>
      <c r="C44" s="2">
        <v>7602</v>
      </c>
      <c r="D44" s="3">
        <f t="shared" si="8"/>
        <v>0.27369936993699368</v>
      </c>
      <c r="E44" s="18">
        <f t="shared" si="9"/>
        <v>58538419.725148506</v>
      </c>
      <c r="F44" s="4">
        <f>F49*D44</f>
        <v>0</v>
      </c>
      <c r="G44" s="4">
        <f t="shared" si="10"/>
        <v>3021798.1475427542</v>
      </c>
      <c r="H44" s="4"/>
      <c r="I44" s="6"/>
      <c r="J44" s="6"/>
      <c r="K44" s="6"/>
      <c r="L44" s="5"/>
      <c r="M44" s="5"/>
      <c r="N44" s="5">
        <f t="shared" si="11"/>
        <v>421496.20860486047</v>
      </c>
      <c r="O44" s="5"/>
      <c r="P44" s="5"/>
      <c r="Q44" s="5">
        <f t="shared" si="12"/>
        <v>10577071.643708371</v>
      </c>
      <c r="R44" s="5">
        <f>D44*R49</f>
        <v>0</v>
      </c>
      <c r="S44" s="5">
        <f t="shared" si="13"/>
        <v>12220113.320684068</v>
      </c>
      <c r="T44" s="5">
        <f t="shared" si="14"/>
        <v>0</v>
      </c>
      <c r="U44" s="5">
        <f t="shared" si="15"/>
        <v>84778899.04568857</v>
      </c>
    </row>
    <row r="45" spans="2:21" ht="15.75" x14ac:dyDescent="0.25">
      <c r="B45" s="1" t="s">
        <v>15</v>
      </c>
      <c r="C45" s="2">
        <v>275</v>
      </c>
      <c r="D45" s="3">
        <f t="shared" si="8"/>
        <v>9.9009900990099011E-3</v>
      </c>
      <c r="E45" s="18">
        <f t="shared" si="9"/>
        <v>2117609.2376237623</v>
      </c>
      <c r="F45" s="4">
        <f>F49*D45</f>
        <v>0</v>
      </c>
      <c r="G45" s="4">
        <f t="shared" si="10"/>
        <v>109312.61386138614</v>
      </c>
      <c r="H45" s="4"/>
      <c r="I45" s="6"/>
      <c r="J45" s="6"/>
      <c r="K45" s="6"/>
      <c r="L45" s="5"/>
      <c r="M45" s="5"/>
      <c r="N45" s="5">
        <f t="shared" si="11"/>
        <v>15247.495049504951</v>
      </c>
      <c r="O45" s="5"/>
      <c r="P45" s="5"/>
      <c r="Q45" s="5">
        <f t="shared" si="12"/>
        <v>382622.29702970298</v>
      </c>
      <c r="R45" s="5">
        <f>D45*R49</f>
        <v>0</v>
      </c>
      <c r="S45" s="5">
        <f t="shared" si="13"/>
        <v>442058.82178217825</v>
      </c>
      <c r="T45" s="5">
        <f t="shared" si="14"/>
        <v>0</v>
      </c>
      <c r="U45" s="5">
        <f t="shared" si="15"/>
        <v>3066850.4653465347</v>
      </c>
    </row>
    <row r="46" spans="2:21" ht="15.75" x14ac:dyDescent="0.25">
      <c r="B46" s="1" t="s">
        <v>16</v>
      </c>
      <c r="C46" s="2">
        <v>652</v>
      </c>
      <c r="D46" s="3">
        <f t="shared" si="8"/>
        <v>2.3474347434743473E-2</v>
      </c>
      <c r="E46" s="18">
        <f t="shared" si="9"/>
        <v>5020658.992475247</v>
      </c>
      <c r="F46" s="4">
        <f>F49*D46</f>
        <v>0</v>
      </c>
      <c r="G46" s="4">
        <f t="shared" si="10"/>
        <v>259170.26995499549</v>
      </c>
      <c r="H46" s="4"/>
      <c r="I46" s="6"/>
      <c r="J46" s="6"/>
      <c r="K46" s="6"/>
      <c r="L46" s="5"/>
      <c r="M46" s="5"/>
      <c r="N46" s="5">
        <f t="shared" si="11"/>
        <v>36150.424626462642</v>
      </c>
      <c r="O46" s="5"/>
      <c r="P46" s="5"/>
      <c r="Q46" s="5">
        <f t="shared" si="12"/>
        <v>907162.68241224124</v>
      </c>
      <c r="R46" s="5">
        <f>D46*R49</f>
        <v>0</v>
      </c>
      <c r="S46" s="5">
        <f t="shared" si="13"/>
        <v>1048081.279279928</v>
      </c>
      <c r="T46" s="5">
        <f t="shared" si="14"/>
        <v>0</v>
      </c>
      <c r="U46" s="5">
        <f t="shared" si="15"/>
        <v>7271223.6487488747</v>
      </c>
    </row>
    <row r="47" spans="2:21" ht="15.75" x14ac:dyDescent="0.25">
      <c r="B47" s="1" t="s">
        <v>17</v>
      </c>
      <c r="C47" s="2">
        <v>1012</v>
      </c>
      <c r="D47" s="3">
        <f t="shared" si="8"/>
        <v>3.6435643564356433E-2</v>
      </c>
      <c r="E47" s="18">
        <f t="shared" si="9"/>
        <v>7792801.9944554446</v>
      </c>
      <c r="F47" s="4">
        <f>F49*D47</f>
        <v>0</v>
      </c>
      <c r="G47" s="4">
        <f t="shared" si="10"/>
        <v>402270.41900990094</v>
      </c>
      <c r="H47" s="4"/>
      <c r="I47" s="6"/>
      <c r="J47" s="6"/>
      <c r="K47" s="6"/>
      <c r="L47" s="5"/>
      <c r="M47" s="5"/>
      <c r="N47" s="5">
        <f t="shared" si="11"/>
        <v>56110.781782178216</v>
      </c>
      <c r="O47" s="5"/>
      <c r="P47" s="5"/>
      <c r="Q47" s="5">
        <f t="shared" si="12"/>
        <v>1408050.0530693068</v>
      </c>
      <c r="R47" s="5">
        <f>D47*R49</f>
        <v>0</v>
      </c>
      <c r="S47" s="5">
        <f t="shared" si="13"/>
        <v>1626776.4641584158</v>
      </c>
      <c r="T47" s="5">
        <f t="shared" si="14"/>
        <v>0</v>
      </c>
      <c r="U47" s="5">
        <f t="shared" si="15"/>
        <v>11286009.712475246</v>
      </c>
    </row>
    <row r="48" spans="2:21" ht="15.75" x14ac:dyDescent="0.25">
      <c r="B48" s="1" t="s">
        <v>18</v>
      </c>
      <c r="C48" s="2">
        <v>836</v>
      </c>
      <c r="D48" s="3">
        <f t="shared" si="8"/>
        <v>3.0099009900990098E-2</v>
      </c>
      <c r="E48" s="18">
        <f t="shared" si="9"/>
        <v>6437532.082376237</v>
      </c>
      <c r="F48" s="4">
        <f>F49*D48</f>
        <v>0</v>
      </c>
      <c r="G48" s="4">
        <f t="shared" si="10"/>
        <v>332310.34613861382</v>
      </c>
      <c r="H48" s="4"/>
      <c r="I48" s="6"/>
      <c r="J48" s="6"/>
      <c r="K48" s="6"/>
      <c r="L48" s="5"/>
      <c r="M48" s="5"/>
      <c r="N48" s="5">
        <f t="shared" si="11"/>
        <v>46352.384950495049</v>
      </c>
      <c r="O48" s="5"/>
      <c r="P48" s="5"/>
      <c r="Q48" s="5">
        <f t="shared" si="12"/>
        <v>1163171.7829702969</v>
      </c>
      <c r="R48" s="5">
        <f>D48*R49</f>
        <v>0</v>
      </c>
      <c r="S48" s="5">
        <f t="shared" si="13"/>
        <v>1343858.8182178217</v>
      </c>
      <c r="T48" s="5">
        <f t="shared" si="14"/>
        <v>0</v>
      </c>
      <c r="U48" s="5">
        <f t="shared" si="15"/>
        <v>9323225.4146534652</v>
      </c>
    </row>
    <row r="49" spans="2:21" ht="15.75" x14ac:dyDescent="0.25">
      <c r="B49" s="8" t="s">
        <v>19</v>
      </c>
      <c r="C49" s="2">
        <f>SUM(C43:C48)</f>
        <v>27775</v>
      </c>
      <c r="D49" s="9">
        <f t="shared" si="8"/>
        <v>1</v>
      </c>
      <c r="E49" s="10">
        <v>0</v>
      </c>
      <c r="F49" s="10">
        <v>0</v>
      </c>
      <c r="G49" s="10">
        <v>0</v>
      </c>
      <c r="H49" s="10">
        <v>0</v>
      </c>
      <c r="I49" s="10">
        <v>899040</v>
      </c>
      <c r="J49" s="10">
        <v>0</v>
      </c>
      <c r="K49" s="10">
        <v>0</v>
      </c>
      <c r="L49" s="10">
        <v>63868</v>
      </c>
      <c r="M49" s="10">
        <v>1063136</v>
      </c>
      <c r="N49" s="10">
        <v>1539997</v>
      </c>
      <c r="O49" s="10"/>
      <c r="P49" s="10">
        <v>1465269</v>
      </c>
      <c r="Q49" s="10">
        <v>38644852</v>
      </c>
      <c r="R49" s="10"/>
      <c r="S49" s="10">
        <v>44647941</v>
      </c>
      <c r="T49" s="10"/>
      <c r="U49" s="5">
        <f t="shared" si="15"/>
        <v>88324103</v>
      </c>
    </row>
    <row r="50" spans="2:21" x14ac:dyDescent="0.25">
      <c r="B50" s="17"/>
      <c r="C50" s="7"/>
      <c r="D50" s="17"/>
      <c r="E50" s="7"/>
      <c r="F50" s="7"/>
      <c r="G50" s="7"/>
      <c r="H50" s="7"/>
      <c r="I50" s="7"/>
      <c r="J50" s="35"/>
      <c r="K50" s="35"/>
      <c r="L50" s="7"/>
      <c r="M50" s="7"/>
      <c r="N50" s="7"/>
      <c r="O50" s="7"/>
      <c r="P50" s="7"/>
      <c r="Q50" s="17"/>
      <c r="R50" s="17"/>
      <c r="S50" s="17"/>
      <c r="T50" s="7"/>
      <c r="U50" s="7"/>
    </row>
    <row r="51" spans="2:21" x14ac:dyDescent="0.25">
      <c r="B51" s="34"/>
      <c r="C51" s="34"/>
      <c r="D51" s="34"/>
      <c r="E51" s="11"/>
      <c r="F51" s="11"/>
      <c r="G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7"/>
    </row>
    <row r="52" spans="2:21" x14ac:dyDescent="0.25">
      <c r="B52" s="34"/>
      <c r="C52" s="34"/>
      <c r="D52" s="34"/>
      <c r="E52" s="7"/>
      <c r="F52" s="7"/>
      <c r="G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</row>
    <row r="53" spans="2:21" x14ac:dyDescent="0.25">
      <c r="B53" s="34"/>
      <c r="C53" s="34"/>
      <c r="D53" s="34"/>
      <c r="E53" s="7"/>
      <c r="F53" s="17"/>
      <c r="G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</row>
    <row r="54" spans="2:21" x14ac:dyDescent="0.25">
      <c r="B54" s="34"/>
      <c r="C54" s="34"/>
      <c r="D54" s="34"/>
      <c r="E54" s="7"/>
      <c r="F54" s="17"/>
      <c r="G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</row>
    <row r="55" spans="2:21" x14ac:dyDescent="0.25">
      <c r="B55" s="34"/>
      <c r="C55" s="34"/>
      <c r="D55" s="34"/>
      <c r="E55" s="17"/>
      <c r="F55" s="17"/>
      <c r="G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</row>
    <row r="56" spans="2:21" x14ac:dyDescent="0.25">
      <c r="B56" s="17"/>
      <c r="C56" s="17"/>
      <c r="D56" s="17"/>
      <c r="E56" s="17"/>
      <c r="F56" s="17"/>
      <c r="G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</row>
    <row r="57" spans="2:21" x14ac:dyDescent="0.25">
      <c r="B57" s="12"/>
      <c r="C57" s="17"/>
      <c r="D57" s="17"/>
      <c r="E57" s="17"/>
      <c r="F57" s="17"/>
      <c r="G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2:21" x14ac:dyDescent="0.25">
      <c r="B58" s="26" t="s">
        <v>20</v>
      </c>
      <c r="C58" s="26"/>
      <c r="D58" s="30">
        <f>E49</f>
        <v>0</v>
      </c>
      <c r="E58" s="31"/>
      <c r="F58" s="17"/>
      <c r="G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2:21" x14ac:dyDescent="0.25">
      <c r="B59" s="26" t="s">
        <v>21</v>
      </c>
      <c r="C59" s="26"/>
      <c r="D59" s="30">
        <f>G49</f>
        <v>0</v>
      </c>
      <c r="E59" s="31"/>
      <c r="F59" s="17"/>
      <c r="G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2:21" x14ac:dyDescent="0.25">
      <c r="B60" s="26" t="s">
        <v>23</v>
      </c>
      <c r="C60" s="26"/>
      <c r="D60" s="30">
        <f>I49</f>
        <v>899040</v>
      </c>
      <c r="E60" s="31"/>
      <c r="F60" s="17"/>
      <c r="G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2:21" x14ac:dyDescent="0.25">
      <c r="B61" s="32" t="s">
        <v>38</v>
      </c>
      <c r="C61" s="33"/>
      <c r="D61" s="20"/>
      <c r="E61" s="21"/>
      <c r="F61" s="17"/>
      <c r="G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2:21" x14ac:dyDescent="0.25">
      <c r="B62" s="26" t="s">
        <v>27</v>
      </c>
      <c r="C62" s="26"/>
      <c r="D62" s="30">
        <f>K49</f>
        <v>0</v>
      </c>
      <c r="E62" s="31"/>
      <c r="F62" s="17"/>
      <c r="G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2:21" x14ac:dyDescent="0.25">
      <c r="B63" s="29" t="s">
        <v>32</v>
      </c>
      <c r="C63" s="26"/>
      <c r="D63" s="30">
        <f>J49</f>
        <v>0</v>
      </c>
      <c r="E63" s="31"/>
      <c r="F63" s="17"/>
      <c r="G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2:21" x14ac:dyDescent="0.25">
      <c r="B64" s="26" t="s">
        <v>22</v>
      </c>
      <c r="C64" s="26"/>
      <c r="D64" s="30">
        <f>L49</f>
        <v>63868</v>
      </c>
      <c r="E64" s="31"/>
      <c r="F64" s="17"/>
      <c r="G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2:21" x14ac:dyDescent="0.25">
      <c r="B65" s="32" t="s">
        <v>36</v>
      </c>
      <c r="C65" s="33"/>
      <c r="D65" s="20">
        <f>M49</f>
        <v>1063136</v>
      </c>
      <c r="E65" s="21"/>
      <c r="F65" s="17"/>
      <c r="G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</row>
    <row r="66" spans="2:21" x14ac:dyDescent="0.25">
      <c r="B66" s="26" t="s">
        <v>24</v>
      </c>
      <c r="C66" s="26"/>
      <c r="D66" s="20">
        <f>N49</f>
        <v>1539997</v>
      </c>
      <c r="E66" s="22"/>
      <c r="F66" s="17"/>
      <c r="G66" s="17"/>
      <c r="I66" s="17"/>
      <c r="J66" s="17"/>
      <c r="K66" s="17"/>
      <c r="L66" s="17"/>
      <c r="M66" s="17"/>
      <c r="N66" s="17"/>
      <c r="O66" s="17"/>
      <c r="P66" s="17"/>
      <c r="Q66" s="27" t="s">
        <v>39</v>
      </c>
      <c r="R66" s="27"/>
      <c r="S66" s="27"/>
      <c r="T66" s="17"/>
      <c r="U66" s="17"/>
    </row>
    <row r="67" spans="2:21" x14ac:dyDescent="0.25">
      <c r="B67" s="26" t="s">
        <v>29</v>
      </c>
      <c r="C67" s="26"/>
      <c r="D67" s="20">
        <f>O49+P49</f>
        <v>1465269</v>
      </c>
      <c r="E67" s="22"/>
      <c r="F67" s="17"/>
      <c r="G67" s="17"/>
      <c r="I67" s="17"/>
      <c r="J67" s="17"/>
      <c r="K67" s="17"/>
      <c r="L67" s="17"/>
      <c r="M67" s="17"/>
      <c r="N67" s="17"/>
      <c r="O67" s="17"/>
      <c r="P67" s="17"/>
      <c r="Q67" s="28" t="s">
        <v>30</v>
      </c>
      <c r="R67" s="28"/>
      <c r="S67" s="28"/>
      <c r="T67" s="17"/>
      <c r="U67" s="17"/>
    </row>
    <row r="68" spans="2:21" x14ac:dyDescent="0.25">
      <c r="B68" s="13" t="s">
        <v>25</v>
      </c>
      <c r="C68" s="14"/>
      <c r="D68" s="20">
        <f>Q49+R49</f>
        <v>38644852</v>
      </c>
      <c r="E68" s="21"/>
      <c r="F68" s="17"/>
      <c r="G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</row>
    <row r="69" spans="2:21" x14ac:dyDescent="0.25">
      <c r="B69" s="13" t="s">
        <v>26</v>
      </c>
      <c r="C69" s="14"/>
      <c r="D69" s="20">
        <f>S49+T49</f>
        <v>44647941</v>
      </c>
      <c r="E69" s="22"/>
      <c r="F69" s="17"/>
      <c r="G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</row>
    <row r="70" spans="2:21" ht="15.75" thickBot="1" x14ac:dyDescent="0.3">
      <c r="B70" s="23" t="s">
        <v>28</v>
      </c>
      <c r="C70" s="23"/>
      <c r="D70" s="24">
        <f>SUM(D58:E69)</f>
        <v>88324103</v>
      </c>
      <c r="E70" s="25"/>
      <c r="F70" s="17"/>
      <c r="G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</row>
    <row r="71" spans="2:21" ht="15.75" thickTop="1" x14ac:dyDescent="0.25">
      <c r="B71" s="17"/>
      <c r="C71" s="17"/>
      <c r="D71" s="17"/>
      <c r="E71" s="17"/>
      <c r="F71" s="17"/>
      <c r="G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</row>
  </sheetData>
  <mergeCells count="106">
    <mergeCell ref="B18:D18"/>
    <mergeCell ref="B21:C21"/>
    <mergeCell ref="C1:T2"/>
    <mergeCell ref="B4:B5"/>
    <mergeCell ref="C4:C5"/>
    <mergeCell ref="D4:D5"/>
    <mergeCell ref="E4:E5"/>
    <mergeCell ref="F4:F5"/>
    <mergeCell ref="G4:G5"/>
    <mergeCell ref="L4:L5"/>
    <mergeCell ref="O4:O5"/>
    <mergeCell ref="K4:K5"/>
    <mergeCell ref="N4:N5"/>
    <mergeCell ref="I4:I5"/>
    <mergeCell ref="U4:U5"/>
    <mergeCell ref="B15:D15"/>
    <mergeCell ref="B16:D16"/>
    <mergeCell ref="B17:D17"/>
    <mergeCell ref="T4:T5"/>
    <mergeCell ref="J4:J5"/>
    <mergeCell ref="Q4:Q5"/>
    <mergeCell ref="S4:S5"/>
    <mergeCell ref="P4:P5"/>
    <mergeCell ref="R4:R5"/>
    <mergeCell ref="M4:M5"/>
    <mergeCell ref="H4:H5"/>
    <mergeCell ref="J13:K13"/>
    <mergeCell ref="B14:D14"/>
    <mergeCell ref="D21:E21"/>
    <mergeCell ref="B22:C22"/>
    <mergeCell ref="D22:E22"/>
    <mergeCell ref="B27:C27"/>
    <mergeCell ref="D27:E27"/>
    <mergeCell ref="B23:C23"/>
    <mergeCell ref="D23:E23"/>
    <mergeCell ref="B26:C26"/>
    <mergeCell ref="D26:E26"/>
    <mergeCell ref="B24:C24"/>
    <mergeCell ref="D24:E24"/>
    <mergeCell ref="Q29:S29"/>
    <mergeCell ref="Q30:S30"/>
    <mergeCell ref="D31:E31"/>
    <mergeCell ref="B25:C25"/>
    <mergeCell ref="D25:E25"/>
    <mergeCell ref="B28:C28"/>
    <mergeCell ref="D28:E28"/>
    <mergeCell ref="B33:C33"/>
    <mergeCell ref="D33:E33"/>
    <mergeCell ref="B29:C29"/>
    <mergeCell ref="B30:C30"/>
    <mergeCell ref="D29:E29"/>
    <mergeCell ref="D30:E30"/>
    <mergeCell ref="D32:E32"/>
    <mergeCell ref="Q41:Q42"/>
    <mergeCell ref="R41:R42"/>
    <mergeCell ref="S41:S42"/>
    <mergeCell ref="T41:T42"/>
    <mergeCell ref="U41:U42"/>
    <mergeCell ref="C38:T39"/>
    <mergeCell ref="B41:B42"/>
    <mergeCell ref="C41:C42"/>
    <mergeCell ref="D41:D42"/>
    <mergeCell ref="E41:E42"/>
    <mergeCell ref="F41:F42"/>
    <mergeCell ref="G41:G42"/>
    <mergeCell ref="H41:H42"/>
    <mergeCell ref="I41:I42"/>
    <mergeCell ref="J41:J42"/>
    <mergeCell ref="K41:K42"/>
    <mergeCell ref="L41:L42"/>
    <mergeCell ref="M41:M42"/>
    <mergeCell ref="N41:N42"/>
    <mergeCell ref="O41:O42"/>
    <mergeCell ref="P41:P42"/>
    <mergeCell ref="B55:D55"/>
    <mergeCell ref="B58:C58"/>
    <mergeCell ref="D58:E58"/>
    <mergeCell ref="B59:C59"/>
    <mergeCell ref="D59:E59"/>
    <mergeCell ref="J50:K50"/>
    <mergeCell ref="B51:D51"/>
    <mergeCell ref="B52:D52"/>
    <mergeCell ref="B53:D53"/>
    <mergeCell ref="B54:D54"/>
    <mergeCell ref="B63:C63"/>
    <mergeCell ref="D63:E63"/>
    <mergeCell ref="B64:C64"/>
    <mergeCell ref="D64:E64"/>
    <mergeCell ref="B65:C65"/>
    <mergeCell ref="D65:E65"/>
    <mergeCell ref="B60:C60"/>
    <mergeCell ref="D60:E60"/>
    <mergeCell ref="B61:C61"/>
    <mergeCell ref="D61:E61"/>
    <mergeCell ref="B62:C62"/>
    <mergeCell ref="D62:E62"/>
    <mergeCell ref="D68:E68"/>
    <mergeCell ref="D69:E69"/>
    <mergeCell ref="B70:C70"/>
    <mergeCell ref="D70:E70"/>
    <mergeCell ref="B66:C66"/>
    <mergeCell ref="D66:E66"/>
    <mergeCell ref="Q66:S66"/>
    <mergeCell ref="B67:C67"/>
    <mergeCell ref="D67:E67"/>
    <mergeCell ref="Q67:S67"/>
  </mergeCells>
  <printOptions horizontalCentered="1"/>
  <pageMargins left="1.1417322834645669" right="0.74803149606299213" top="0.98425196850393704" bottom="1.3779527559055118" header="0.51181102362204722" footer="0.51181102362204722"/>
  <pageSetup paperSize="258" scale="57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Betancur</dc:creator>
  <cp:lastModifiedBy>Usuario</cp:lastModifiedBy>
  <cp:lastPrinted>2018-06-26T16:43:33Z</cp:lastPrinted>
  <dcterms:created xsi:type="dcterms:W3CDTF">2012-05-28T15:50:23Z</dcterms:created>
  <dcterms:modified xsi:type="dcterms:W3CDTF">2025-02-14T18:42:34Z</dcterms:modified>
</cp:coreProperties>
</file>